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azajaczkowska\Desktop\Zamówienia publiczne Gminy Mełgiew\2022 przetargi\2. dostawa gazu 2\BIP\"/>
    </mc:Choice>
  </mc:AlternateContent>
  <xr:revisionPtr revIDLastSave="0" documentId="8_{2332788A-109C-4825-992C-23EC964E3118}" xr6:coauthVersionLast="47" xr6:coauthVersionMax="47" xr10:uidLastSave="{00000000-0000-0000-0000-000000000000}"/>
  <bookViews>
    <workbookView xWindow="2370" yWindow="240" windowWidth="27360" windowHeight="14865" firstSheet="1" activeTab="1" xr2:uid="{00000000-000D-0000-FFFF-FFFF00000000}"/>
  </bookViews>
  <sheets>
    <sheet name="Zmiany" sheetId="9" state="hidden" r:id="rId1"/>
    <sheet name="Arkusz1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5" l="1"/>
  <c r="E22" i="25" l="1"/>
  <c r="P8" i="25"/>
  <c r="O8" i="25" l="1"/>
  <c r="N8" i="25"/>
  <c r="M8" i="25"/>
  <c r="L8" i="25"/>
  <c r="K8" i="25"/>
  <c r="J8" i="25"/>
  <c r="I8" i="25"/>
  <c r="H8" i="25"/>
  <c r="G8" i="25"/>
  <c r="F8" i="25"/>
  <c r="E8" i="25"/>
  <c r="D8" i="25"/>
</calcChain>
</file>

<file path=xl/sharedStrings.xml><?xml version="1.0" encoding="utf-8"?>
<sst xmlns="http://schemas.openxmlformats.org/spreadsheetml/2006/main" count="160" uniqueCount="110">
  <si>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</si>
  <si>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</si>
  <si>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</si>
  <si>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</si>
  <si>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</si>
  <si>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</si>
  <si>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</si>
  <si>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</si>
  <si>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</si>
  <si>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</si>
  <si>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</si>
  <si>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</si>
  <si>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</si>
  <si>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</si>
  <si>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</si>
  <si>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</si>
  <si>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</si>
  <si>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</si>
  <si>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</si>
  <si>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</si>
  <si>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</si>
  <si>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</si>
  <si>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</si>
  <si>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</si>
  <si>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</si>
  <si>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</si>
  <si>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</si>
  <si>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</si>
  <si>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</si>
  <si>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</si>
  <si>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</si>
  <si>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</si>
  <si>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</si>
  <si>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</si>
  <si>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</si>
  <si>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</si>
  <si>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</si>
  <si>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</si>
  <si>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</si>
  <si>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</si>
  <si>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</si>
  <si>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</si>
  <si>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</si>
  <si>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</si>
  <si>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</si>
  <si>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</si>
  <si>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</si>
  <si>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</si>
  <si>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</si>
  <si>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dni</t>
  </si>
  <si>
    <t>Cena za gaz (zł netto)</t>
  </si>
  <si>
    <t>(kol. 8 
+ kol. 13)</t>
  </si>
  <si>
    <t>Cena jednostkowa za gaz
(zł/kWh)</t>
  </si>
  <si>
    <t>Cena za usługę dystrybucyjną (zł netto)</t>
  </si>
  <si>
    <t>Cena oferty netto 
(zł)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</si>
  <si>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</si>
  <si>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</si>
  <si>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</si>
  <si>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</si>
  <si>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</si>
  <si>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</si>
  <si>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- 0 -</t>
  </si>
  <si>
    <t>Liczba miesięcy</t>
  </si>
  <si>
    <t xml:space="preserve">Razem (zł)
</t>
  </si>
  <si>
    <t xml:space="preserve">Stawka opłaty zmiennej 
(zł/kWh) </t>
  </si>
  <si>
    <t>*</t>
  </si>
  <si>
    <t>*Uwaga: W grupie taryfowej W-5.1 wartość opłaty stałej jest to ilość mocy umownej w kWh/h pomnożona przez ilość dni x 24 h.Tą wartość następnie Wykonawca mnoży się przez stawkę Taryfy Operatora i otrzymujemy wartość opłaty stałej dla punktu poboru.</t>
  </si>
  <si>
    <t xml:space="preserve">Moc umowna
</t>
  </si>
  <si>
    <t>RAZEM:</t>
  </si>
  <si>
    <t>BW-1.1.</t>
  </si>
  <si>
    <t>do 10 m3/h pobór roczny do 12000  m3</t>
  </si>
  <si>
    <t>OSP  ul.Szkolna 4 Krępiec,                   21-007 Mełgiew</t>
  </si>
  <si>
    <t>do 10 m3/h pobór roczny do 300 m3</t>
  </si>
  <si>
    <t>OSP Janowice 137                             21-007 Mełgiew</t>
  </si>
  <si>
    <t xml:space="preserve">do 10 m3/h pobór roczny do 3350  m3 </t>
  </si>
  <si>
    <t xml:space="preserve">Szkoła Podstawowa im. Jaworzniaków w Krzesimowie,                  Krzesimów 116,                      21-007 Mełgiew
</t>
  </si>
  <si>
    <t>do 10 m3/h pobór roczny do 8000  m3</t>
  </si>
  <si>
    <t>BW-3.6.</t>
  </si>
  <si>
    <t>BW-3.6</t>
  </si>
  <si>
    <t>OSP  Trzeszkowice 35 21-007 Mełgiew</t>
  </si>
  <si>
    <t>OSP Krzesimów 118, dz.630/2,     21-007 Mełgiew</t>
  </si>
  <si>
    <t>powyżej 3350 kWh/h i nie więcej niż 13350 kWh</t>
  </si>
  <si>
    <t>OSP Mełgiew            ul. Kościelna 10 21-007 Mełgiew</t>
  </si>
  <si>
    <t>do 10 m3/h pobór roczny pow. 3350  kWh, nie więcej niż 13350kWh</t>
  </si>
  <si>
    <t>OSP Dominów 83A,   dz.nr 307          21-007 Mełgiew</t>
  </si>
  <si>
    <t>BW- 3.6</t>
  </si>
  <si>
    <t xml:space="preserve">Szkoła Podstawowa w Jackowie im. Jana Brzechwy, Jacków 21,                               21-007 Mełgiew
</t>
  </si>
  <si>
    <t>BW-4</t>
  </si>
  <si>
    <t>BW- 4</t>
  </si>
  <si>
    <t xml:space="preserve">do 10 m3/h pobór roczny pow. 8000  m3 </t>
  </si>
  <si>
    <t xml:space="preserve">Gminny Ośrodek Kultury w Mełgwi, Podzamcze 22, 21-007 Mełgiew
    NIP: 713 23 67 296 REGON 430604848
</t>
  </si>
  <si>
    <t xml:space="preserve">Szkoła Podstawowa w Dominowie im. Marii Konopnickiej, Dominów 78, 21-007 Mełgiew 
</t>
  </si>
  <si>
    <t xml:space="preserve">Szkoła Podstawowa w Krępcu im. Marii Wójcik, Krępiec, ul. Szkolna 3,                               21-007 Mełgiew
</t>
  </si>
  <si>
    <t>BW-5</t>
  </si>
  <si>
    <t xml:space="preserve">Szkoła Podstawowa                        w Mełgwi im. Józefa Piłsudskiego,                                   ul. Partyzancka 19,                 21-007 Mełgiew
</t>
  </si>
  <si>
    <t>Lp.</t>
  </si>
  <si>
    <t xml:space="preserve">Adres punktu poboru gazu </t>
  </si>
  <si>
    <t>Abonament   
(zł/m-c)</t>
  </si>
  <si>
    <t>Razem opłata stała (zł)
za 12 miesięcy</t>
  </si>
  <si>
    <t xml:space="preserve">Stawka opłaty stałej 
(zł/kWh/h lub  zł/m-c) </t>
  </si>
  <si>
    <t>*Uwaga: W grupach taryfowych od W-1.1 do W-4 opłata dystrybucyjna stała liczona jest w zł za miesiąc dla każdego punktu poboru.</t>
  </si>
  <si>
    <t>Uwaga: Dokument należy wypełnić i podpisać kwalifikowanym podpisem elektronicznym lub podpisem zaufanym lub podpisem osobistym. Zamawiający zaleca zapisanie dokumentu w formacie PDF.</t>
  </si>
  <si>
    <r>
      <t>Szacunkowe zapotrzebowanie na gaz przez okres objęty zamówieniem
(kWh)</t>
    </r>
    <r>
      <rPr>
        <b/>
        <sz val="10"/>
        <color rgb="FF00B050"/>
        <rFont val="Arial"/>
        <family val="2"/>
        <charset val="238"/>
      </rPr>
      <t>*</t>
    </r>
  </si>
  <si>
    <r>
      <t>Razem:</t>
    </r>
    <r>
      <rPr>
        <sz val="10"/>
        <color rgb="FF00B050"/>
        <rFont val="Arial"/>
        <family val="2"/>
        <charset val="238"/>
      </rPr>
      <t>*</t>
    </r>
  </si>
  <si>
    <t>*Uwaga: Szacunkowe zużycie gazu ziemnego - może ulec zmianie w stosunku do rzeczywistych potrzeb w granicach +/- 30%</t>
  </si>
  <si>
    <t>*Zamawiający oczekuje zastosowania ceny jednostkowej za dostarczone paliwo gazowe zgodnie z uregulowaniami zawartymi w ustawie z dnia 26 stycznia 2022 r. o szczególnych rozwiązaniach służących ochronie odbiorców paliw gazowych w związku z sytuacją na rynku gazu (Dz. U. z 2022 r., poz. 202) dla wskazanych Punktów Poboru Gazu. Dla wskazanych Punktów Poboru Gazu Zamawiający złoży wymagane oświadczenie zgodne z Rozporządzeniem Ministra Klimatu i Środowiska z dnia 28 stycznia 2022 r. w sprawie wzorów oświadczeń składanych przez odbiorców paliw gazowych o przeznaczeniu paliwa gazowego w celu skorzystania ze szczególnych rozwiązań w zwiazku z sytuacją na rynku gazu.</t>
  </si>
  <si>
    <r>
      <t>Punkt objęty ochroną taryfową na podstawie Ustawy z dnia 26 stycznia 2022 r. o szczególnych rozwiązaniach służących ochronie odbiorców paliw gazowych w związku z sytuacją na rynku gazu</t>
    </r>
    <r>
      <rPr>
        <sz val="10"/>
        <color theme="9" tint="-0.249977111117893"/>
        <rFont val="Arial"/>
        <family val="2"/>
        <charset val="238"/>
      </rPr>
      <t>*</t>
    </r>
  </si>
  <si>
    <t>TAK</t>
  </si>
  <si>
    <t>ZP.271.4.2022</t>
  </si>
  <si>
    <t>Załącznik nr 2b - wzór formularza cenowego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</si>
</sst>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2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b/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3" fontId="2" fillId="9" borderId="2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4" fontId="2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0" fillId="10" borderId="1" xfId="0" applyFont="1" applyFill="1" applyBorder="1" applyAlignment="1">
      <alignment horizontal="center" vertical="center"/>
    </xf>
    <xf numFmtId="0" fontId="0" fillId="10" borderId="6" xfId="0" applyFill="1" applyBorder="1" applyAlignment="1">
      <alignment wrapText="1"/>
    </xf>
    <xf numFmtId="0" fontId="21" fillId="0" borderId="1" xfId="0" applyFont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/>
    </xf>
    <xf numFmtId="0" fontId="0" fillId="10" borderId="0" xfId="0" applyFill="1"/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4" fillId="9" borderId="4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tabSelected="1" workbookViewId="0">
      <selection activeCell="N1" sqref="N1:P1"/>
    </sheetView>
  </sheetViews>
  <sheetFormatPr defaultRowHeight="12.75"/>
  <cols>
    <col min="2" max="2" width="15.28515625" style="29" customWidth="1"/>
    <col min="4" max="4" width="10.140625" customWidth="1"/>
    <col min="5" max="5" width="14.7109375" customWidth="1"/>
    <col min="8" max="8" width="11.5703125" bestFit="1" customWidth="1"/>
    <col min="9" max="9" width="11.42578125" customWidth="1"/>
    <col min="11" max="11" width="10.28515625" customWidth="1"/>
    <col min="14" max="14" width="10.140625" bestFit="1" customWidth="1"/>
    <col min="15" max="15" width="13.42578125" customWidth="1"/>
    <col min="16" max="16" width="17.42578125" customWidth="1"/>
    <col min="17" max="17" width="59.7109375" customWidth="1"/>
  </cols>
  <sheetData>
    <row r="1" spans="1:17">
      <c r="B1" s="29" t="s">
        <v>108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54" t="s">
        <v>109</v>
      </c>
      <c r="O1" s="54"/>
      <c r="P1" s="54"/>
    </row>
    <row r="2" spans="1:17">
      <c r="C2" s="55" t="s">
        <v>60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>
      <c r="C3" s="20" t="s">
        <v>57</v>
      </c>
      <c r="D3" s="20"/>
      <c r="E3" s="20" t="s">
        <v>58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>
      <c r="C4" s="20" t="s">
        <v>59</v>
      </c>
      <c r="D4" s="20"/>
      <c r="E4" s="20" t="s">
        <v>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7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7" ht="25.5">
      <c r="A6" s="60"/>
      <c r="B6" s="58" t="s">
        <v>96</v>
      </c>
      <c r="C6" s="57" t="s">
        <v>48</v>
      </c>
      <c r="D6" s="57" t="s">
        <v>67</v>
      </c>
      <c r="E6" s="65" t="s">
        <v>102</v>
      </c>
      <c r="F6" s="57" t="s">
        <v>62</v>
      </c>
      <c r="G6" s="57" t="s">
        <v>49</v>
      </c>
      <c r="H6" s="64" t="s">
        <v>50</v>
      </c>
      <c r="I6" s="64"/>
      <c r="J6" s="64"/>
      <c r="K6" s="64" t="s">
        <v>53</v>
      </c>
      <c r="L6" s="64"/>
      <c r="M6" s="64"/>
      <c r="N6" s="64"/>
      <c r="O6" s="64"/>
      <c r="P6" s="28" t="s">
        <v>54</v>
      </c>
      <c r="Q6" s="58" t="s">
        <v>106</v>
      </c>
    </row>
    <row r="7" spans="1:17" ht="109.5" customHeight="1">
      <c r="A7" s="60"/>
      <c r="B7" s="72"/>
      <c r="C7" s="57"/>
      <c r="D7" s="57"/>
      <c r="E7" s="65"/>
      <c r="F7" s="57"/>
      <c r="G7" s="57"/>
      <c r="H7" s="21" t="s">
        <v>52</v>
      </c>
      <c r="I7" s="32" t="s">
        <v>97</v>
      </c>
      <c r="J7" s="21" t="s">
        <v>63</v>
      </c>
      <c r="K7" s="21" t="s">
        <v>99</v>
      </c>
      <c r="L7" s="21" t="s">
        <v>98</v>
      </c>
      <c r="M7" s="21" t="s">
        <v>64</v>
      </c>
      <c r="N7" s="21" t="s">
        <v>55</v>
      </c>
      <c r="O7" s="21" t="s">
        <v>56</v>
      </c>
      <c r="P7" s="32" t="s">
        <v>51</v>
      </c>
      <c r="Q7" s="59"/>
    </row>
    <row r="8" spans="1:17">
      <c r="A8" s="42" t="s">
        <v>95</v>
      </c>
      <c r="B8" s="30" t="s">
        <v>61</v>
      </c>
      <c r="C8" s="19">
        <v>-1</v>
      </c>
      <c r="D8" s="19" t="str">
        <f>"-2-"</f>
        <v>-2-</v>
      </c>
      <c r="E8" s="19" t="str">
        <f>"-3-"</f>
        <v>-3-</v>
      </c>
      <c r="F8" s="19" t="str">
        <f>"-4-"</f>
        <v>-4-</v>
      </c>
      <c r="G8" s="19" t="str">
        <f>"-5-"</f>
        <v>-5-</v>
      </c>
      <c r="H8" s="19" t="str">
        <f>"-6-"</f>
        <v>-6-</v>
      </c>
      <c r="I8" s="19" t="str">
        <f>"-7-"</f>
        <v>-7-</v>
      </c>
      <c r="J8" s="19" t="str">
        <f>"-8-"</f>
        <v>-8-</v>
      </c>
      <c r="K8" s="19" t="str">
        <f>"-9-"</f>
        <v>-9-</v>
      </c>
      <c r="L8" s="19" t="str">
        <f>"-10-"</f>
        <v>-10-</v>
      </c>
      <c r="M8" s="19" t="str">
        <f>"-11-"</f>
        <v>-11-</v>
      </c>
      <c r="N8" s="19" t="str">
        <f>"-12-"</f>
        <v>-12-</v>
      </c>
      <c r="O8" s="19" t="str">
        <f>"-13-"</f>
        <v>-13-</v>
      </c>
      <c r="P8" s="19" t="str">
        <f>"-14-"</f>
        <v>-14-</v>
      </c>
      <c r="Q8" s="19" t="str">
        <f>"-15-"</f>
        <v>-15-</v>
      </c>
    </row>
    <row r="9" spans="1:17" ht="48">
      <c r="A9" s="42">
        <v>3</v>
      </c>
      <c r="B9" s="34" t="s">
        <v>71</v>
      </c>
      <c r="C9" s="36" t="s">
        <v>69</v>
      </c>
      <c r="D9" s="37" t="s">
        <v>70</v>
      </c>
      <c r="E9" s="18">
        <v>600</v>
      </c>
      <c r="F9" s="18">
        <v>12</v>
      </c>
      <c r="G9" s="18">
        <v>365</v>
      </c>
      <c r="H9" s="45"/>
      <c r="I9" s="46"/>
      <c r="J9" s="46"/>
      <c r="K9" s="47" t="s">
        <v>65</v>
      </c>
      <c r="L9" s="47"/>
      <c r="M9" s="45"/>
      <c r="N9" s="46"/>
      <c r="O9" s="46"/>
      <c r="P9" s="46"/>
      <c r="Q9" s="52" t="s">
        <v>107</v>
      </c>
    </row>
    <row r="10" spans="1:17" ht="48">
      <c r="A10" s="42">
        <v>4</v>
      </c>
      <c r="B10" s="34" t="s">
        <v>73</v>
      </c>
      <c r="C10" s="36" t="s">
        <v>69</v>
      </c>
      <c r="D10" s="35" t="s">
        <v>72</v>
      </c>
      <c r="E10" s="18">
        <v>0</v>
      </c>
      <c r="F10" s="18">
        <v>12</v>
      </c>
      <c r="G10" s="18">
        <v>365</v>
      </c>
      <c r="H10" s="45"/>
      <c r="I10" s="46"/>
      <c r="J10" s="46"/>
      <c r="K10" s="47" t="s">
        <v>65</v>
      </c>
      <c r="L10" s="47"/>
      <c r="M10" s="45"/>
      <c r="N10" s="46"/>
      <c r="O10" s="46"/>
      <c r="P10" s="46"/>
      <c r="Q10" s="52" t="s">
        <v>107</v>
      </c>
    </row>
    <row r="11" spans="1:17" ht="83.25" customHeight="1">
      <c r="A11" s="42">
        <v>5</v>
      </c>
      <c r="B11" s="38" t="s">
        <v>75</v>
      </c>
      <c r="C11" s="36" t="s">
        <v>69</v>
      </c>
      <c r="D11" s="35" t="s">
        <v>74</v>
      </c>
      <c r="E11" s="18">
        <v>0</v>
      </c>
      <c r="F11" s="18">
        <v>12</v>
      </c>
      <c r="G11" s="18">
        <v>365</v>
      </c>
      <c r="H11" s="45"/>
      <c r="I11" s="46"/>
      <c r="J11" s="46"/>
      <c r="K11" s="47" t="s">
        <v>65</v>
      </c>
      <c r="L11" s="47"/>
      <c r="M11" s="45"/>
      <c r="N11" s="46"/>
      <c r="O11" s="46"/>
      <c r="P11" s="46"/>
      <c r="Q11" s="52" t="s">
        <v>107</v>
      </c>
    </row>
    <row r="12" spans="1:17" ht="83.25" customHeight="1">
      <c r="A12" s="42">
        <v>10</v>
      </c>
      <c r="B12" s="34" t="s">
        <v>79</v>
      </c>
      <c r="C12" s="36" t="s">
        <v>78</v>
      </c>
      <c r="D12" s="35" t="s">
        <v>76</v>
      </c>
      <c r="E12" s="18">
        <v>37829</v>
      </c>
      <c r="F12" s="18">
        <v>12</v>
      </c>
      <c r="G12" s="18">
        <v>365</v>
      </c>
      <c r="H12" s="45"/>
      <c r="I12" s="46"/>
      <c r="J12" s="46"/>
      <c r="K12" s="47" t="s">
        <v>65</v>
      </c>
      <c r="L12" s="47"/>
      <c r="M12" s="45"/>
      <c r="N12" s="46"/>
      <c r="O12" s="46"/>
      <c r="P12" s="46"/>
      <c r="Q12" s="52" t="s">
        <v>107</v>
      </c>
    </row>
    <row r="13" spans="1:17" ht="83.25" customHeight="1">
      <c r="A13" s="42">
        <v>11</v>
      </c>
      <c r="B13" s="34" t="s">
        <v>80</v>
      </c>
      <c r="C13" s="36" t="s">
        <v>78</v>
      </c>
      <c r="D13" s="35" t="s">
        <v>81</v>
      </c>
      <c r="E13" s="18">
        <v>16269</v>
      </c>
      <c r="F13" s="18">
        <v>12</v>
      </c>
      <c r="G13" s="18">
        <v>365</v>
      </c>
      <c r="H13" s="45"/>
      <c r="I13" s="46"/>
      <c r="J13" s="46"/>
      <c r="K13" s="47" t="s">
        <v>65</v>
      </c>
      <c r="L13" s="47"/>
      <c r="M13" s="45"/>
      <c r="N13" s="46"/>
      <c r="O13" s="46"/>
      <c r="P13" s="46"/>
      <c r="Q13" s="52" t="s">
        <v>107</v>
      </c>
    </row>
    <row r="14" spans="1:17" ht="48">
      <c r="A14" s="42">
        <v>12</v>
      </c>
      <c r="B14" s="34" t="s">
        <v>82</v>
      </c>
      <c r="C14" s="36" t="s">
        <v>77</v>
      </c>
      <c r="D14" s="40" t="s">
        <v>76</v>
      </c>
      <c r="E14" s="18">
        <v>34762</v>
      </c>
      <c r="F14" s="18">
        <v>12</v>
      </c>
      <c r="G14" s="18">
        <v>365</v>
      </c>
      <c r="H14" s="45"/>
      <c r="I14" s="46"/>
      <c r="J14" s="46"/>
      <c r="K14" s="47" t="s">
        <v>65</v>
      </c>
      <c r="L14" s="47"/>
      <c r="M14" s="45"/>
      <c r="N14" s="46"/>
      <c r="O14" s="46"/>
      <c r="P14" s="46"/>
      <c r="Q14" s="52" t="s">
        <v>107</v>
      </c>
    </row>
    <row r="15" spans="1:17" ht="84">
      <c r="A15" s="42">
        <v>13</v>
      </c>
      <c r="B15" s="34" t="s">
        <v>84</v>
      </c>
      <c r="C15" s="36" t="s">
        <v>77</v>
      </c>
      <c r="D15" s="35" t="s">
        <v>83</v>
      </c>
      <c r="E15" s="18">
        <v>20441</v>
      </c>
      <c r="F15" s="18">
        <v>12</v>
      </c>
      <c r="G15" s="18">
        <v>365</v>
      </c>
      <c r="H15" s="45"/>
      <c r="I15" s="46"/>
      <c r="J15" s="46"/>
      <c r="K15" s="47" t="s">
        <v>65</v>
      </c>
      <c r="L15" s="47"/>
      <c r="M15" s="45"/>
      <c r="N15" s="46"/>
      <c r="O15" s="46"/>
      <c r="P15" s="46"/>
      <c r="Q15" s="52" t="s">
        <v>107</v>
      </c>
    </row>
    <row r="16" spans="1:17" ht="96">
      <c r="A16" s="42">
        <v>15</v>
      </c>
      <c r="B16" s="38" t="s">
        <v>86</v>
      </c>
      <c r="C16" s="36" t="s">
        <v>85</v>
      </c>
      <c r="D16" s="35" t="s">
        <v>76</v>
      </c>
      <c r="E16" s="18">
        <v>81731</v>
      </c>
      <c r="F16" s="18">
        <v>12</v>
      </c>
      <c r="G16" s="18">
        <v>365</v>
      </c>
      <c r="H16" s="45"/>
      <c r="I16" s="46"/>
      <c r="J16" s="46"/>
      <c r="K16" s="47" t="s">
        <v>65</v>
      </c>
      <c r="L16" s="47"/>
      <c r="M16" s="45"/>
      <c r="N16" s="46"/>
      <c r="O16" s="46"/>
      <c r="P16" s="46"/>
      <c r="Q16" s="52" t="s">
        <v>107</v>
      </c>
    </row>
    <row r="17" spans="1:17" ht="108">
      <c r="A17" s="42">
        <v>17</v>
      </c>
      <c r="B17" s="39" t="s">
        <v>90</v>
      </c>
      <c r="C17" s="36" t="s">
        <v>88</v>
      </c>
      <c r="D17" s="35" t="s">
        <v>89</v>
      </c>
      <c r="E17" s="18">
        <v>160278</v>
      </c>
      <c r="F17" s="18">
        <v>12</v>
      </c>
      <c r="G17" s="18">
        <v>365</v>
      </c>
      <c r="H17" s="45"/>
      <c r="I17" s="46"/>
      <c r="J17" s="46"/>
      <c r="K17" s="47" t="s">
        <v>65</v>
      </c>
      <c r="L17" s="47"/>
      <c r="M17" s="45"/>
      <c r="N17" s="46"/>
      <c r="O17" s="46"/>
      <c r="P17" s="46"/>
      <c r="Q17" s="52" t="s">
        <v>107</v>
      </c>
    </row>
    <row r="18" spans="1:17" ht="96">
      <c r="A18" s="42">
        <v>18</v>
      </c>
      <c r="B18" s="38" t="s">
        <v>75</v>
      </c>
      <c r="C18" s="36" t="s">
        <v>87</v>
      </c>
      <c r="D18" s="35" t="s">
        <v>74</v>
      </c>
      <c r="E18" s="26">
        <v>143372</v>
      </c>
      <c r="F18" s="18">
        <v>12</v>
      </c>
      <c r="G18" s="18">
        <v>365</v>
      </c>
      <c r="H18" s="48"/>
      <c r="I18" s="48"/>
      <c r="J18" s="48"/>
      <c r="K18" s="47" t="s">
        <v>65</v>
      </c>
      <c r="L18" s="47"/>
      <c r="M18" s="48"/>
      <c r="N18" s="48"/>
      <c r="O18" s="48"/>
      <c r="P18" s="48"/>
      <c r="Q18" s="52" t="s">
        <v>107</v>
      </c>
    </row>
    <row r="19" spans="1:17" ht="108">
      <c r="A19" s="42">
        <v>19</v>
      </c>
      <c r="B19" s="38" t="s">
        <v>91</v>
      </c>
      <c r="C19" s="36" t="s">
        <v>87</v>
      </c>
      <c r="D19" s="35" t="s">
        <v>89</v>
      </c>
      <c r="E19" s="26">
        <v>242996</v>
      </c>
      <c r="F19" s="18">
        <v>12</v>
      </c>
      <c r="G19" s="18">
        <v>365</v>
      </c>
      <c r="H19" s="48"/>
      <c r="I19" s="48"/>
      <c r="J19" s="48"/>
      <c r="K19" s="47" t="s">
        <v>65</v>
      </c>
      <c r="L19" s="47"/>
      <c r="M19" s="48"/>
      <c r="N19" s="48"/>
      <c r="O19" s="48"/>
      <c r="P19" s="48"/>
      <c r="Q19" s="52" t="s">
        <v>107</v>
      </c>
    </row>
    <row r="20" spans="1:17" ht="96">
      <c r="A20" s="42">
        <v>20</v>
      </c>
      <c r="B20" s="38" t="s">
        <v>92</v>
      </c>
      <c r="C20" s="41" t="s">
        <v>88</v>
      </c>
      <c r="D20" s="35" t="s">
        <v>89</v>
      </c>
      <c r="E20" s="26">
        <v>134156</v>
      </c>
      <c r="F20" s="18">
        <v>12</v>
      </c>
      <c r="G20" s="18">
        <v>365</v>
      </c>
      <c r="H20" s="48"/>
      <c r="I20" s="48"/>
      <c r="J20" s="48"/>
      <c r="K20" s="47" t="s">
        <v>65</v>
      </c>
      <c r="L20" s="47"/>
      <c r="M20" s="48"/>
      <c r="N20" s="48"/>
      <c r="O20" s="48"/>
      <c r="P20" s="48"/>
      <c r="Q20" s="52" t="s">
        <v>107</v>
      </c>
    </row>
    <row r="21" spans="1:17" ht="83.25" customHeight="1">
      <c r="A21" s="42">
        <v>22</v>
      </c>
      <c r="B21" s="38" t="s">
        <v>94</v>
      </c>
      <c r="C21" s="36" t="s">
        <v>93</v>
      </c>
      <c r="D21" s="40">
        <v>111</v>
      </c>
      <c r="E21" s="26">
        <v>505054</v>
      </c>
      <c r="F21" s="18">
        <v>12</v>
      </c>
      <c r="G21" s="18">
        <v>365</v>
      </c>
      <c r="H21" s="48"/>
      <c r="I21" s="48"/>
      <c r="J21" s="48"/>
      <c r="K21" s="49" t="s">
        <v>65</v>
      </c>
      <c r="L21" s="49"/>
      <c r="M21" s="48"/>
      <c r="N21" s="48"/>
      <c r="O21" s="48"/>
      <c r="P21" s="48"/>
      <c r="Q21" s="52" t="s">
        <v>107</v>
      </c>
    </row>
    <row r="22" spans="1:17" ht="32.25" customHeight="1">
      <c r="B22" s="22"/>
      <c r="C22" s="33"/>
      <c r="D22" s="43" t="s">
        <v>103</v>
      </c>
      <c r="E22" s="44">
        <f>SUM(E9:E21)</f>
        <v>1377488</v>
      </c>
      <c r="F22" s="24"/>
      <c r="G22" s="24"/>
      <c r="H22" s="25"/>
      <c r="I22" s="25"/>
      <c r="J22" s="25"/>
      <c r="K22" s="69" t="s">
        <v>68</v>
      </c>
      <c r="L22" s="70"/>
      <c r="M22" s="70"/>
      <c r="N22" s="70"/>
      <c r="O22" s="71"/>
      <c r="P22" s="50"/>
      <c r="Q22" s="53"/>
    </row>
    <row r="23" spans="1:17" ht="103.5" customHeight="1">
      <c r="A23" s="63" t="s">
        <v>104</v>
      </c>
      <c r="B23" s="63"/>
      <c r="C23" s="63"/>
      <c r="D23" s="63"/>
      <c r="E23" s="63"/>
      <c r="F23" s="24"/>
      <c r="G23" s="24"/>
      <c r="H23" s="25"/>
      <c r="I23" s="25"/>
      <c r="J23" s="25"/>
      <c r="K23" s="66" t="s">
        <v>100</v>
      </c>
      <c r="L23" s="66"/>
      <c r="M23" s="66"/>
      <c r="N23" s="66"/>
      <c r="O23" s="66"/>
      <c r="P23" s="66"/>
      <c r="Q23" s="51" t="s">
        <v>105</v>
      </c>
    </row>
    <row r="24" spans="1:17" ht="51.75" customHeight="1">
      <c r="C24" s="22"/>
      <c r="D24" s="23"/>
      <c r="E24" s="27"/>
      <c r="F24" s="24"/>
      <c r="G24" s="24"/>
      <c r="H24" s="25"/>
      <c r="I24" s="25"/>
      <c r="J24" s="25"/>
      <c r="K24" s="67" t="s">
        <v>66</v>
      </c>
      <c r="L24" s="68"/>
      <c r="M24" s="68"/>
      <c r="N24" s="68"/>
      <c r="O24" s="68"/>
      <c r="P24" s="68"/>
    </row>
    <row r="25" spans="1:17">
      <c r="E25" s="56"/>
      <c r="F25" s="56"/>
      <c r="G25" s="56"/>
      <c r="H25" s="56"/>
      <c r="J25" s="56"/>
      <c r="K25" s="56"/>
      <c r="L25" s="56"/>
      <c r="M25" s="56"/>
      <c r="N25" s="56"/>
      <c r="O25" s="56"/>
      <c r="P25" s="31"/>
    </row>
    <row r="26" spans="1:17" ht="31.5" customHeight="1">
      <c r="A26" s="61" t="s">
        <v>101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</sheetData>
  <protectedRanges>
    <protectedRange sqref="I9:I17" name="Rozstęp2"/>
    <protectedRange sqref="H9:H17" name="Rozstęp1"/>
  </protectedRanges>
  <mergeCells count="19">
    <mergeCell ref="Q6:Q7"/>
    <mergeCell ref="A6:A7"/>
    <mergeCell ref="A26:P26"/>
    <mergeCell ref="A23:E23"/>
    <mergeCell ref="J25:O25"/>
    <mergeCell ref="H6:J6"/>
    <mergeCell ref="K6:O6"/>
    <mergeCell ref="E6:E7"/>
    <mergeCell ref="F6:F7"/>
    <mergeCell ref="G6:G7"/>
    <mergeCell ref="K23:P23"/>
    <mergeCell ref="K24:P24"/>
    <mergeCell ref="K22:O22"/>
    <mergeCell ref="B6:B7"/>
    <mergeCell ref="N1:P1"/>
    <mergeCell ref="C2:P2"/>
    <mergeCell ref="E25:H25"/>
    <mergeCell ref="C6:C7"/>
    <mergeCell ref="D6:D7"/>
  </mergeCells>
  <printOptions horizontalCentered="1"/>
  <pageMargins left="0.31496062992125984" right="0.31496062992125984" top="0.74803149606299213" bottom="0.74803149606299213" header="0" footer="0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Agnieszka Zajączkowska</cp:lastModifiedBy>
  <cp:lastPrinted>2022-02-14T13:32:01Z</cp:lastPrinted>
  <dcterms:created xsi:type="dcterms:W3CDTF">2010-01-11T11:46:38Z</dcterms:created>
  <dcterms:modified xsi:type="dcterms:W3CDTF">2022-02-17T12:34:07Z</dcterms:modified>
</cp:coreProperties>
</file>